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76" yWindow="120" windowWidth="12120" windowHeight="8355" activeTab="0"/>
  </bookViews>
  <sheets>
    <sheet name="MARCH 11" sheetId="1" r:id="rId1"/>
  </sheets>
  <definedNames>
    <definedName name="_xlnm.Print_Area" localSheetId="0">'MARCH 11'!$A$1:$G$86</definedName>
  </definedNames>
  <calcPr fullCalcOnLoad="1"/>
</workbook>
</file>

<file path=xl/sharedStrings.xml><?xml version="1.0" encoding="utf-8"?>
<sst xmlns="http://schemas.openxmlformats.org/spreadsheetml/2006/main" count="91" uniqueCount="85">
  <si>
    <t>Sr.</t>
  </si>
  <si>
    <t>Interest</t>
  </si>
  <si>
    <t>b) Consumption of Raw Material</t>
  </si>
  <si>
    <t>Year Ended</t>
  </si>
  <si>
    <t>ZF STEERING GEAR (INDIA) LIMITED</t>
  </si>
  <si>
    <t>Registered Office: 1242/44, Village Vadu Budruk, Tal. Shirur, Dist. Pune- 412 216.</t>
  </si>
  <si>
    <t>No.</t>
  </si>
  <si>
    <t>d) For earlier years</t>
  </si>
  <si>
    <t>b) Fringe Benefit Tax</t>
  </si>
  <si>
    <t>c) Deferred</t>
  </si>
  <si>
    <t>c) Purchase of traded goods</t>
  </si>
  <si>
    <t>Other Income</t>
  </si>
  <si>
    <t xml:space="preserve">Public shareholding </t>
  </si>
  <si>
    <t>d) Employees  Cost</t>
  </si>
  <si>
    <t>e) Depreciation</t>
  </si>
  <si>
    <t>-</t>
  </si>
  <si>
    <t>Total Tax Expenses</t>
  </si>
  <si>
    <t>(a) Net Sales/ Income from Operations</t>
  </si>
  <si>
    <t>Expenditure</t>
  </si>
  <si>
    <t xml:space="preserve">Total </t>
  </si>
  <si>
    <t>Exceptional Items</t>
  </si>
  <si>
    <t xml:space="preserve"> f) Other Expenditure</t>
  </si>
  <si>
    <t>Paid-up Equity Share Capital (Face -value Rs. 10 Per Share)</t>
  </si>
  <si>
    <t>Profit after Interest but before Exceptional items (5-6)</t>
  </si>
  <si>
    <t>- Number of Shares</t>
  </si>
  <si>
    <t>- Percentage of Shareholding</t>
  </si>
  <si>
    <t>(b) Other Operating Income</t>
  </si>
  <si>
    <t>Profit before Interest &amp; Exceptional items (3+4)</t>
  </si>
  <si>
    <t>Net Profit  from Ordinary  Activities after tax (9-10)</t>
  </si>
  <si>
    <t>Profit  from Ordinary activities before tax (7+8)</t>
  </si>
  <si>
    <t>Promoters and promoter group Shareholding</t>
  </si>
  <si>
    <t xml:space="preserve">    - Number of shares</t>
  </si>
  <si>
    <t>Profit from Operations before Other Income, Interest and Exceptional items (1-2)</t>
  </si>
  <si>
    <t xml:space="preserve">    - Percentage of shares (as a % of the total share capital of the Company)</t>
  </si>
  <si>
    <t>a)  Pledged/ encumbered</t>
  </si>
  <si>
    <t>b)  Non-encumbered</t>
  </si>
  <si>
    <t>AN ISO/ TS 16949 COMPANY</t>
  </si>
  <si>
    <t>a) Current  Tax</t>
  </si>
  <si>
    <t xml:space="preserve">Gross Sales </t>
  </si>
  <si>
    <t xml:space="preserve">Less: Excise Duty </t>
  </si>
  <si>
    <t xml:space="preserve">                                                                                                                                                           ZF STEERING GEAR (INDIA) LIMITED</t>
  </si>
  <si>
    <t>a) (Increase)/ Decrease in Stock-in-trade &amp; WIP</t>
  </si>
  <si>
    <t>Reserves (excluding Revaluation Reserves)</t>
  </si>
  <si>
    <t xml:space="preserve">    - Percentage of shares (as a % of the total shareholding of promoters &amp; Promoters group)</t>
  </si>
  <si>
    <t>Loan Funds</t>
  </si>
  <si>
    <t>Deferred Tax Liablities (net)</t>
  </si>
  <si>
    <t>Investments</t>
  </si>
  <si>
    <t>Inventories</t>
  </si>
  <si>
    <t xml:space="preserve">Sundary Debtors </t>
  </si>
  <si>
    <t>Cash and Bank Balances</t>
  </si>
  <si>
    <t>Loans and Advances</t>
  </si>
  <si>
    <t>Pune</t>
  </si>
  <si>
    <t>March 31, 2010</t>
  </si>
  <si>
    <t>As on March 31, 2010</t>
  </si>
  <si>
    <t xml:space="preserve">    complaints pending at the beginning of the quarter.</t>
  </si>
  <si>
    <t>3. The Operations of the Company relate to only one segment ie. Automotive Components.</t>
  </si>
  <si>
    <t>Shareholders' Funds</t>
  </si>
  <si>
    <t xml:space="preserve">- Share Capital </t>
  </si>
  <si>
    <t>- Reserves &amp; Surplus</t>
  </si>
  <si>
    <t>- Current Liabilities</t>
  </si>
  <si>
    <t xml:space="preserve">- Provisions </t>
  </si>
  <si>
    <t>Total Income</t>
  </si>
  <si>
    <t>Net Profit for the period (11+12-13)</t>
  </si>
  <si>
    <t>2. Corresponding Figures of the previous year have been regrouped/ recast, wherever necessary, so as to confirm with the current year's presentation.</t>
  </si>
  <si>
    <r>
      <t xml:space="preserve">Less: </t>
    </r>
    <r>
      <rPr>
        <sz val="16.5"/>
        <rFont val="Times New Roman"/>
        <family val="1"/>
      </rPr>
      <t>Current Liabilities &amp; Provisions</t>
    </r>
  </si>
  <si>
    <t xml:space="preserve">                                                                P A R T I C U L A R S </t>
  </si>
  <si>
    <t>P A R T I C U L A R S</t>
  </si>
  <si>
    <t>Extraordinary item (net of tax expense)</t>
  </si>
  <si>
    <t xml:space="preserve">Earnings Per Share - Basic/ Diluted  &amp; before/ after Extraordinary items </t>
  </si>
  <si>
    <r>
      <t xml:space="preserve">                                               AUDITED FINANCIAL RESULTS FOR THE YEAR ENDED MARCH 31, 2011                                </t>
    </r>
    <r>
      <rPr>
        <b/>
        <sz val="16.5"/>
        <color indexed="8"/>
        <rFont val="Times New Roman"/>
        <family val="1"/>
      </rPr>
      <t>(Rs. in million)</t>
    </r>
  </si>
  <si>
    <t xml:space="preserve">     per share  paid in November 2010.</t>
  </si>
  <si>
    <t>26/05/2011</t>
  </si>
  <si>
    <r>
      <t xml:space="preserve">                               </t>
    </r>
    <r>
      <rPr>
        <b/>
        <sz val="18"/>
        <rFont val="Times New Roman"/>
        <family val="1"/>
      </rPr>
      <t xml:space="preserve"> STATEMENT OF ASSETS AND LIABILITIES AS ON MARCH 31, 2011</t>
    </r>
    <r>
      <rPr>
        <sz val="18"/>
        <rFont val="Times New Roman"/>
        <family val="1"/>
      </rPr>
      <t xml:space="preserve">                                                              </t>
    </r>
    <r>
      <rPr>
        <b/>
        <sz val="18"/>
        <rFont val="Times New Roman"/>
        <family val="1"/>
      </rPr>
      <t>(Rs. in million)</t>
    </r>
    <r>
      <rPr>
        <sz val="18"/>
        <rFont val="Times New Roman"/>
        <family val="1"/>
      </rPr>
      <t xml:space="preserve">                                                                                                                                             </t>
    </r>
  </si>
  <si>
    <t>As on March 31, 2011</t>
  </si>
  <si>
    <t>March 31, 2011</t>
  </si>
  <si>
    <t xml:space="preserve"> CHAIRMAN &amp; MANAGING DIRECTOR</t>
  </si>
  <si>
    <t>DINESH MUNOT</t>
  </si>
  <si>
    <t xml:space="preserve"> </t>
  </si>
  <si>
    <t>5. The above Statement has been reviewed by the Audit Committee and approved by the Board of Directors at their meeting held on May 26, 2011.</t>
  </si>
  <si>
    <t xml:space="preserve">4. The Company has received 2  investor complaints during the quarter ended March 31, 2011. All the complaints have been resolved. There were no investor </t>
  </si>
  <si>
    <t>Fixed Assets(Including Capital Advance/Capital WIP)</t>
  </si>
  <si>
    <t xml:space="preserve">Notes:- </t>
  </si>
  <si>
    <t>Excess Income Tax/depreciation of earlier years written-back</t>
  </si>
  <si>
    <t>The company has acquired leasehold land in MIDC Talegaon , Pune, for future expansion to cater growing demand.</t>
  </si>
  <si>
    <t xml:space="preserve">1. The Board has recommended a Final Dividend of Rs.5/- per Equity share for the year ended March 31, 2011, in addition to the Interim Dividend of Rs.5/- 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</si>
</sst>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_);\(0.00\)"/>
    <numFmt numFmtId="166" formatCode="0.0_);\(0.0\)"/>
    <numFmt numFmtId="167" formatCode="0_);\(0\)"/>
    <numFmt numFmtId="168" formatCode="#,##0;[Red]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mmmm\ d\,\ yyyy;@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0.000_);\(0.000\)"/>
  </numFmts>
  <fonts count="5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  <font>
      <b/>
      <sz val="14.5"/>
      <color indexed="8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16.5"/>
      <name val="Times New Roman"/>
      <family val="1"/>
    </font>
    <font>
      <sz val="16.5"/>
      <name val="Times New Roman"/>
      <family val="1"/>
    </font>
    <font>
      <b/>
      <sz val="16.5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9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b/>
      <sz val="2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24"/>
      </right>
      <top>
        <color indexed="24"/>
      </top>
      <bottom>
        <color indexed="2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24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 quotePrefix="1">
      <alignment horizontal="center"/>
    </xf>
    <xf numFmtId="0" fontId="10" fillId="0" borderId="13" xfId="0" applyNumberFormat="1" applyFont="1" applyBorder="1" applyAlignment="1" quotePrefix="1">
      <alignment horizontal="center"/>
    </xf>
    <xf numFmtId="0" fontId="11" fillId="0" borderId="11" xfId="0" applyFont="1" applyBorder="1" applyAlignment="1">
      <alignment horizontal="right"/>
    </xf>
    <xf numFmtId="0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14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5" xfId="0" applyNumberFormat="1" applyFont="1" applyBorder="1" applyAlignment="1">
      <alignment/>
    </xf>
    <xf numFmtId="165" fontId="11" fillId="0" borderId="12" xfId="0" applyNumberFormat="1" applyFont="1" applyBorder="1" applyAlignment="1">
      <alignment horizontal="right"/>
    </xf>
    <xf numFmtId="0" fontId="11" fillId="0" borderId="16" xfId="0" applyNumberFormat="1" applyFont="1" applyBorder="1" applyAlignment="1">
      <alignment/>
    </xf>
    <xf numFmtId="0" fontId="11" fillId="0" borderId="17" xfId="0" applyNumberFormat="1" applyFont="1" applyBorder="1" applyAlignment="1">
      <alignment/>
    </xf>
    <xf numFmtId="0" fontId="11" fillId="0" borderId="18" xfId="0" applyNumberFormat="1" applyFont="1" applyBorder="1" applyAlignment="1">
      <alignment/>
    </xf>
    <xf numFmtId="165" fontId="11" fillId="0" borderId="19" xfId="0" applyNumberFormat="1" applyFont="1" applyBorder="1" applyAlignment="1">
      <alignment/>
    </xf>
    <xf numFmtId="0" fontId="10" fillId="0" borderId="19" xfId="0" applyNumberFormat="1" applyFont="1" applyBorder="1" applyAlignment="1" quotePrefix="1">
      <alignment horizontal="center"/>
    </xf>
    <xf numFmtId="165" fontId="10" fillId="0" borderId="20" xfId="0" applyNumberFormat="1" applyFont="1" applyBorder="1" applyAlignment="1">
      <alignment/>
    </xf>
    <xf numFmtId="0" fontId="10" fillId="0" borderId="11" xfId="0" applyNumberFormat="1" applyFont="1" applyBorder="1" applyAlignment="1" quotePrefix="1">
      <alignment horizontal="center"/>
    </xf>
    <xf numFmtId="165" fontId="10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/>
    </xf>
    <xf numFmtId="0" fontId="11" fillId="0" borderId="12" xfId="0" applyNumberFormat="1" applyFont="1" applyBorder="1" applyAlignment="1" quotePrefix="1">
      <alignment horizontal="center"/>
    </xf>
    <xf numFmtId="0" fontId="11" fillId="0" borderId="19" xfId="0" applyNumberFormat="1" applyFont="1" applyBorder="1" applyAlignment="1">
      <alignment horizontal="center"/>
    </xf>
    <xf numFmtId="0" fontId="10" fillId="0" borderId="20" xfId="0" applyNumberFormat="1" applyFont="1" applyBorder="1" applyAlignment="1" quotePrefix="1">
      <alignment horizontal="center"/>
    </xf>
    <xf numFmtId="0" fontId="10" fillId="0" borderId="21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165" fontId="10" fillId="0" borderId="19" xfId="0" applyNumberFormat="1" applyFont="1" applyBorder="1" applyAlignment="1">
      <alignment/>
    </xf>
    <xf numFmtId="0" fontId="10" fillId="0" borderId="24" xfId="0" applyNumberFormat="1" applyFont="1" applyBorder="1" applyAlignment="1">
      <alignment/>
    </xf>
    <xf numFmtId="0" fontId="10" fillId="0" borderId="25" xfId="0" applyNumberFormat="1" applyFont="1" applyBorder="1" applyAlignment="1">
      <alignment/>
    </xf>
    <xf numFmtId="0" fontId="10" fillId="0" borderId="26" xfId="0" applyNumberFormat="1" applyFont="1" applyBorder="1" applyAlignment="1">
      <alignment/>
    </xf>
    <xf numFmtId="165" fontId="11" fillId="0" borderId="12" xfId="0" applyNumberFormat="1" applyFont="1" applyBorder="1" applyAlignment="1" quotePrefix="1">
      <alignment horizontal="right"/>
    </xf>
    <xf numFmtId="165" fontId="11" fillId="0" borderId="12" xfId="0" applyNumberFormat="1" applyFont="1" applyBorder="1" applyAlignment="1" quotePrefix="1">
      <alignment/>
    </xf>
    <xf numFmtId="0" fontId="10" fillId="0" borderId="14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65" fontId="10" fillId="0" borderId="20" xfId="0" applyNumberFormat="1" applyFont="1" applyBorder="1" applyAlignment="1">
      <alignment/>
    </xf>
    <xf numFmtId="0" fontId="11" fillId="0" borderId="19" xfId="0" applyFont="1" applyBorder="1" applyAlignment="1">
      <alignment horizontal="right"/>
    </xf>
    <xf numFmtId="165" fontId="10" fillId="0" borderId="23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1" fillId="0" borderId="14" xfId="0" applyNumberFormat="1" applyFont="1" applyBorder="1" applyAlignment="1" quotePrefix="1">
      <alignment/>
    </xf>
    <xf numFmtId="0" fontId="11" fillId="0" borderId="0" xfId="0" applyNumberFormat="1" applyFont="1" applyBorder="1" applyAlignment="1">
      <alignment/>
    </xf>
    <xf numFmtId="0" fontId="11" fillId="0" borderId="15" xfId="0" applyNumberFormat="1" applyFont="1" applyBorder="1" applyAlignment="1">
      <alignment/>
    </xf>
    <xf numFmtId="168" fontId="11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1" fillId="0" borderId="16" xfId="0" applyNumberFormat="1" applyFont="1" applyBorder="1" applyAlignment="1" quotePrefix="1">
      <alignment/>
    </xf>
    <xf numFmtId="0" fontId="11" fillId="0" borderId="17" xfId="0" applyNumberFormat="1" applyFont="1" applyBorder="1" applyAlignment="1">
      <alignment/>
    </xf>
    <xf numFmtId="0" fontId="11" fillId="0" borderId="18" xfId="0" applyNumberFormat="1" applyFont="1" applyBorder="1" applyAlignment="1">
      <alignment/>
    </xf>
    <xf numFmtId="168" fontId="11" fillId="0" borderId="12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10" fillId="0" borderId="27" xfId="0" applyNumberFormat="1" applyFont="1" applyBorder="1" applyAlignment="1">
      <alignment/>
    </xf>
    <xf numFmtId="2" fontId="11" fillId="0" borderId="19" xfId="0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2" fontId="11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2" fontId="11" fillId="0" borderId="30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2" fontId="11" fillId="0" borderId="29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1" fillId="0" borderId="29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2" fontId="10" fillId="0" borderId="20" xfId="0" applyNumberFormat="1" applyFont="1" applyBorder="1" applyAlignment="1">
      <alignment/>
    </xf>
    <xf numFmtId="2" fontId="10" fillId="0" borderId="2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31" xfId="0" applyNumberFormat="1" applyFont="1" applyBorder="1" applyAlignment="1">
      <alignment/>
    </xf>
    <xf numFmtId="0" fontId="9" fillId="0" borderId="32" xfId="0" applyNumberFormat="1" applyFont="1" applyBorder="1" applyAlignment="1">
      <alignment/>
    </xf>
    <xf numFmtId="0" fontId="17" fillId="0" borderId="33" xfId="0" applyNumberFormat="1" applyFont="1" applyBorder="1" applyAlignment="1">
      <alignment horizontal="right"/>
    </xf>
    <xf numFmtId="174" fontId="9" fillId="0" borderId="17" xfId="0" applyNumberFormat="1" applyFont="1" applyBorder="1" applyAlignment="1" quotePrefix="1">
      <alignment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9" fillId="33" borderId="34" xfId="0" applyFont="1" applyFill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0" borderId="24" xfId="0" applyNumberFormat="1" applyFont="1" applyBorder="1" applyAlignment="1">
      <alignment horizontal="left"/>
    </xf>
    <xf numFmtId="0" fontId="11" fillId="0" borderId="25" xfId="0" applyNumberFormat="1" applyFont="1" applyBorder="1" applyAlignment="1">
      <alignment horizontal="left"/>
    </xf>
    <xf numFmtId="0" fontId="11" fillId="0" borderId="26" xfId="0" applyNumberFormat="1" applyFont="1" applyBorder="1" applyAlignment="1">
      <alignment horizontal="left"/>
    </xf>
    <xf numFmtId="0" fontId="11" fillId="0" borderId="14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15" xfId="0" applyNumberFormat="1" applyFont="1" applyBorder="1" applyAlignment="1">
      <alignment horizontal="left"/>
    </xf>
    <xf numFmtId="0" fontId="10" fillId="0" borderId="21" xfId="0" applyNumberFormat="1" applyFont="1" applyBorder="1" applyAlignment="1">
      <alignment horizontal="left"/>
    </xf>
    <xf numFmtId="0" fontId="10" fillId="0" borderId="22" xfId="0" applyNumberFormat="1" applyFont="1" applyBorder="1" applyAlignment="1">
      <alignment horizontal="left"/>
    </xf>
    <xf numFmtId="0" fontId="10" fillId="0" borderId="23" xfId="0" applyNumberFormat="1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5" xfId="0" applyFont="1" applyBorder="1" applyAlignment="1" quotePrefix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1" fillId="0" borderId="16" xfId="0" applyNumberFormat="1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0" fontId="11" fillId="0" borderId="18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4" fillId="33" borderId="14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center"/>
    </xf>
    <xf numFmtId="0" fontId="14" fillId="33" borderId="15" xfId="0" applyNumberFormat="1" applyFont="1" applyFill="1" applyBorder="1" applyAlignment="1">
      <alignment horizontal="center"/>
    </xf>
    <xf numFmtId="0" fontId="13" fillId="0" borderId="16" xfId="0" applyNumberFormat="1" applyFont="1" applyBorder="1" applyAlignment="1">
      <alignment/>
    </xf>
    <xf numFmtId="0" fontId="13" fillId="0" borderId="17" xfId="0" applyNumberFormat="1" applyFont="1" applyBorder="1" applyAlignment="1">
      <alignment/>
    </xf>
    <xf numFmtId="0" fontId="13" fillId="0" borderId="18" xfId="0" applyNumberFormat="1" applyFont="1" applyBorder="1" applyAlignment="1">
      <alignment/>
    </xf>
    <xf numFmtId="0" fontId="20" fillId="33" borderId="14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10" fillId="0" borderId="25" xfId="0" applyNumberFormat="1" applyFont="1" applyBorder="1" applyAlignment="1">
      <alignment horizontal="left"/>
    </xf>
    <xf numFmtId="0" fontId="11" fillId="0" borderId="23" xfId="0" applyFont="1" applyBorder="1" applyAlignment="1">
      <alignment/>
    </xf>
    <xf numFmtId="0" fontId="10" fillId="0" borderId="21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left"/>
    </xf>
    <xf numFmtId="0" fontId="10" fillId="0" borderId="26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15" fillId="0" borderId="1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1" fillId="0" borderId="26" xfId="0" applyFont="1" applyBorder="1" applyAlignment="1">
      <alignment/>
    </xf>
    <xf numFmtId="0" fontId="11" fillId="0" borderId="38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1" fillId="0" borderId="31" xfId="0" applyFont="1" applyBorder="1" applyAlignment="1" quotePrefix="1">
      <alignment horizontal="left"/>
    </xf>
    <xf numFmtId="0" fontId="11" fillId="0" borderId="44" xfId="0" applyFont="1" applyBorder="1" applyAlignment="1" quotePrefix="1">
      <alignment horizontal="left"/>
    </xf>
    <xf numFmtId="0" fontId="11" fillId="0" borderId="45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9" fillId="0" borderId="14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 horizontal="center"/>
    </xf>
    <xf numFmtId="174" fontId="9" fillId="0" borderId="46" xfId="0" applyNumberFormat="1" applyFont="1" applyBorder="1" applyAlignment="1" quotePrefix="1">
      <alignment horizontal="left"/>
    </xf>
    <xf numFmtId="174" fontId="9" fillId="0" borderId="34" xfId="0" applyNumberFormat="1" applyFont="1" applyBorder="1" applyAlignment="1">
      <alignment horizontal="left"/>
    </xf>
    <xf numFmtId="0" fontId="17" fillId="0" borderId="34" xfId="0" applyNumberFormat="1" applyFont="1" applyBorder="1" applyAlignment="1">
      <alignment horizontal="right"/>
    </xf>
    <xf numFmtId="0" fontId="17" fillId="0" borderId="47" xfId="0" applyNumberFormat="1" applyFont="1" applyBorder="1" applyAlignment="1">
      <alignment horizontal="right"/>
    </xf>
    <xf numFmtId="0" fontId="18" fillId="0" borderId="14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0" fontId="18" fillId="0" borderId="15" xfId="0" applyNumberFormat="1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17" fillId="0" borderId="24" xfId="0" applyNumberFormat="1" applyFont="1" applyBorder="1" applyAlignment="1">
      <alignment horizontal="left"/>
    </xf>
    <xf numFmtId="0" fontId="17" fillId="0" borderId="25" xfId="0" applyNumberFormat="1" applyFont="1" applyBorder="1" applyAlignment="1">
      <alignment horizontal="left"/>
    </xf>
    <xf numFmtId="0" fontId="17" fillId="0" borderId="26" xfId="0" applyNumberFormat="1" applyFont="1" applyBorder="1" applyAlignment="1">
      <alignment horizontal="left"/>
    </xf>
    <xf numFmtId="0" fontId="9" fillId="0" borderId="14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5" xfId="0" applyNumberFormat="1" applyFont="1" applyBorder="1" applyAlignment="1">
      <alignment/>
    </xf>
    <xf numFmtId="0" fontId="9" fillId="0" borderId="14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5419725</xdr:colOff>
      <xdr:row>0</xdr:row>
      <xdr:rowOff>28575</xdr:rowOff>
    </xdr:from>
    <xdr:to>
      <xdr:col>3</xdr:col>
      <xdr:colOff>7096125</xdr:colOff>
      <xdr:row>0</xdr:row>
      <xdr:rowOff>495300</xdr:rowOff>
    </xdr:to>
    <xdr:pic>
      <xdr:nvPicPr>
        <xdr:cNvPr id="1" name="Picture 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8575"/>
          <a:ext cx="1676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50" zoomScaleNormal="50" zoomScalePageLayoutView="0" workbookViewId="0" topLeftCell="A1">
      <selection activeCell="K36" sqref="K36"/>
    </sheetView>
  </sheetViews>
  <sheetFormatPr defaultColWidth="8.88671875" defaultRowHeight="15"/>
  <cols>
    <col min="1" max="1" width="3.99609375" style="0" customWidth="1"/>
    <col min="2" max="2" width="9.6640625" style="0" customWidth="1"/>
    <col min="3" max="3" width="0.88671875" style="0" hidden="1" customWidth="1"/>
    <col min="4" max="4" width="90.4453125" style="0" customWidth="1"/>
    <col min="5" max="5" width="30.99609375" style="0" customWidth="1"/>
    <col min="6" max="6" width="30.99609375" style="0" hidden="1" customWidth="1"/>
    <col min="7" max="7" width="34.10546875" style="0" customWidth="1"/>
    <col min="11" max="11" width="9.10546875" style="0" bestFit="1" customWidth="1"/>
  </cols>
  <sheetData>
    <row r="1" spans="1:7" ht="43.5" customHeight="1">
      <c r="A1" s="112"/>
      <c r="B1" s="113"/>
      <c r="C1" s="113"/>
      <c r="D1" s="113"/>
      <c r="E1" s="113"/>
      <c r="F1" s="113"/>
      <c r="G1" s="114"/>
    </row>
    <row r="2" spans="1:7" ht="27" customHeight="1">
      <c r="A2" s="121" t="s">
        <v>4</v>
      </c>
      <c r="B2" s="122"/>
      <c r="C2" s="122"/>
      <c r="D2" s="122"/>
      <c r="E2" s="122"/>
      <c r="F2" s="122"/>
      <c r="G2" s="123"/>
    </row>
    <row r="3" spans="1:7" ht="18" customHeight="1">
      <c r="A3" s="115" t="s">
        <v>5</v>
      </c>
      <c r="B3" s="116"/>
      <c r="C3" s="116"/>
      <c r="D3" s="116"/>
      <c r="E3" s="116"/>
      <c r="F3" s="116"/>
      <c r="G3" s="117"/>
    </row>
    <row r="4" spans="1:10" ht="24" customHeight="1" thickBot="1">
      <c r="A4" s="118" t="s">
        <v>69</v>
      </c>
      <c r="B4" s="119"/>
      <c r="C4" s="119"/>
      <c r="D4" s="119"/>
      <c r="E4" s="119"/>
      <c r="F4" s="119"/>
      <c r="G4" s="120"/>
      <c r="J4" s="5"/>
    </row>
    <row r="5" spans="1:7" ht="19.5" customHeight="1" thickBot="1">
      <c r="A5" s="7" t="s">
        <v>0</v>
      </c>
      <c r="B5" s="129"/>
      <c r="C5" s="130"/>
      <c r="D5" s="131"/>
      <c r="E5" s="126" t="s">
        <v>3</v>
      </c>
      <c r="F5" s="127"/>
      <c r="G5" s="128"/>
    </row>
    <row r="6" spans="1:7" ht="19.5" customHeight="1" thickBot="1">
      <c r="A6" s="8" t="s">
        <v>6</v>
      </c>
      <c r="B6" s="134" t="s">
        <v>66</v>
      </c>
      <c r="C6" s="135"/>
      <c r="D6" s="136"/>
      <c r="E6" s="9" t="s">
        <v>74</v>
      </c>
      <c r="F6" s="9"/>
      <c r="G6" s="31" t="s">
        <v>52</v>
      </c>
    </row>
    <row r="7" spans="1:7" ht="19.5" customHeight="1">
      <c r="A7" s="10">
        <v>1</v>
      </c>
      <c r="B7" s="90" t="s">
        <v>38</v>
      </c>
      <c r="C7" s="91"/>
      <c r="D7" s="92"/>
      <c r="E7" s="11">
        <v>3288.79</v>
      </c>
      <c r="F7" s="14"/>
      <c r="G7" s="12">
        <v>2345.43</v>
      </c>
    </row>
    <row r="8" spans="1:7" ht="19.5" customHeight="1">
      <c r="A8" s="13"/>
      <c r="B8" s="93" t="s">
        <v>39</v>
      </c>
      <c r="C8" s="94"/>
      <c r="D8" s="95"/>
      <c r="E8" s="14">
        <v>306.63</v>
      </c>
      <c r="F8" s="14"/>
      <c r="G8" s="12">
        <v>184.23</v>
      </c>
    </row>
    <row r="9" spans="1:7" ht="19.5" customHeight="1">
      <c r="A9" s="13"/>
      <c r="B9" s="15" t="s">
        <v>17</v>
      </c>
      <c r="C9" s="16"/>
      <c r="D9" s="17"/>
      <c r="E9" s="18">
        <v>2982.16</v>
      </c>
      <c r="F9" s="18"/>
      <c r="G9" s="18">
        <f>G7-G8</f>
        <v>2161.2</v>
      </c>
    </row>
    <row r="10" spans="1:7" ht="19.5" customHeight="1" thickBot="1">
      <c r="A10" s="9"/>
      <c r="B10" s="19" t="s">
        <v>26</v>
      </c>
      <c r="C10" s="20"/>
      <c r="D10" s="21"/>
      <c r="E10" s="22">
        <v>23.82</v>
      </c>
      <c r="F10" s="22"/>
      <c r="G10" s="22">
        <v>12.44</v>
      </c>
    </row>
    <row r="11" spans="1:7" ht="19.5" customHeight="1" thickBot="1">
      <c r="A11" s="23"/>
      <c r="B11" s="107" t="s">
        <v>61</v>
      </c>
      <c r="C11" s="107"/>
      <c r="D11" s="108"/>
      <c r="E11" s="24">
        <f>SUM(E9+E10)</f>
        <v>3005.98</v>
      </c>
      <c r="F11" s="24"/>
      <c r="G11" s="24">
        <f>SUM(G9+G10)</f>
        <v>2173.64</v>
      </c>
    </row>
    <row r="12" spans="1:7" ht="19.5" customHeight="1">
      <c r="A12" s="25">
        <v>2</v>
      </c>
      <c r="B12" s="132" t="s">
        <v>18</v>
      </c>
      <c r="C12" s="124"/>
      <c r="D12" s="133"/>
      <c r="E12" s="26"/>
      <c r="F12" s="26"/>
      <c r="G12" s="26"/>
    </row>
    <row r="13" spans="1:7" ht="19.5" customHeight="1">
      <c r="A13" s="27"/>
      <c r="B13" s="93" t="s">
        <v>41</v>
      </c>
      <c r="C13" s="94"/>
      <c r="D13" s="95"/>
      <c r="E13" s="28">
        <v>-14.75</v>
      </c>
      <c r="F13" s="28"/>
      <c r="G13" s="28">
        <v>16.48</v>
      </c>
    </row>
    <row r="14" spans="1:7" ht="19.5" customHeight="1">
      <c r="A14" s="27"/>
      <c r="B14" s="93" t="s">
        <v>2</v>
      </c>
      <c r="C14" s="94"/>
      <c r="D14" s="95"/>
      <c r="E14" s="28">
        <v>1928.6</v>
      </c>
      <c r="F14" s="28"/>
      <c r="G14" s="28">
        <v>1399.53</v>
      </c>
    </row>
    <row r="15" spans="1:7" ht="19.5" customHeight="1">
      <c r="A15" s="27"/>
      <c r="B15" s="93" t="s">
        <v>10</v>
      </c>
      <c r="C15" s="94"/>
      <c r="D15" s="95"/>
      <c r="E15" s="28">
        <v>5.85</v>
      </c>
      <c r="F15" s="28"/>
      <c r="G15" s="28">
        <v>5.1</v>
      </c>
    </row>
    <row r="16" spans="1:7" ht="19.5" customHeight="1">
      <c r="A16" s="27"/>
      <c r="B16" s="93" t="s">
        <v>13</v>
      </c>
      <c r="C16" s="94"/>
      <c r="D16" s="95"/>
      <c r="E16" s="28">
        <v>233.27</v>
      </c>
      <c r="F16" s="28"/>
      <c r="G16" s="28">
        <v>174.9</v>
      </c>
    </row>
    <row r="17" spans="1:7" ht="19.5" customHeight="1">
      <c r="A17" s="29"/>
      <c r="B17" s="93" t="s">
        <v>14</v>
      </c>
      <c r="C17" s="94"/>
      <c r="D17" s="95"/>
      <c r="E17" s="28">
        <v>148.66</v>
      </c>
      <c r="F17" s="28"/>
      <c r="G17" s="28">
        <v>76.11</v>
      </c>
    </row>
    <row r="18" spans="1:7" ht="19.5" customHeight="1" thickBot="1">
      <c r="A18" s="27"/>
      <c r="B18" s="109" t="s">
        <v>21</v>
      </c>
      <c r="C18" s="110"/>
      <c r="D18" s="111"/>
      <c r="E18" s="28">
        <v>194.44</v>
      </c>
      <c r="F18" s="28"/>
      <c r="G18" s="28">
        <v>133.38</v>
      </c>
    </row>
    <row r="19" spans="1:7" ht="19.5" customHeight="1" thickBot="1">
      <c r="A19" s="30"/>
      <c r="B19" s="96" t="s">
        <v>19</v>
      </c>
      <c r="C19" s="97"/>
      <c r="D19" s="98"/>
      <c r="E19" s="24">
        <f>SUM(E13:E18)</f>
        <v>2496.0699999999997</v>
      </c>
      <c r="F19" s="24"/>
      <c r="G19" s="24">
        <f>SUM(G13:G18)</f>
        <v>1805.5</v>
      </c>
    </row>
    <row r="20" spans="1:7" ht="19.5" customHeight="1" thickBot="1">
      <c r="A20" s="7">
        <v>3</v>
      </c>
      <c r="B20" s="96" t="s">
        <v>32</v>
      </c>
      <c r="C20" s="97"/>
      <c r="D20" s="98"/>
      <c r="E20" s="24">
        <f>E11-E19</f>
        <v>509.9100000000003</v>
      </c>
      <c r="F20" s="24"/>
      <c r="G20" s="24">
        <f>G11-G19</f>
        <v>368.1399999999999</v>
      </c>
    </row>
    <row r="21" spans="1:7" ht="19.5" customHeight="1" thickBot="1">
      <c r="A21" s="31">
        <v>4</v>
      </c>
      <c r="B21" s="32" t="s">
        <v>11</v>
      </c>
      <c r="C21" s="33"/>
      <c r="D21" s="34"/>
      <c r="E21" s="35">
        <v>74.93</v>
      </c>
      <c r="F21" s="35"/>
      <c r="G21" s="35">
        <v>46.18</v>
      </c>
    </row>
    <row r="22" spans="1:7" ht="19.5" customHeight="1" thickBot="1">
      <c r="A22" s="25">
        <v>5</v>
      </c>
      <c r="B22" s="36" t="s">
        <v>27</v>
      </c>
      <c r="C22" s="37"/>
      <c r="D22" s="38"/>
      <c r="E22" s="24">
        <f>E20+E21</f>
        <v>584.8400000000004</v>
      </c>
      <c r="F22" s="24"/>
      <c r="G22" s="24">
        <f>G20+G21</f>
        <v>414.3199999999999</v>
      </c>
    </row>
    <row r="23" spans="1:7" ht="19.5" customHeight="1" thickBot="1">
      <c r="A23" s="31">
        <v>6</v>
      </c>
      <c r="B23" s="96" t="s">
        <v>1</v>
      </c>
      <c r="C23" s="97"/>
      <c r="D23" s="98"/>
      <c r="E23" s="24">
        <v>2.53</v>
      </c>
      <c r="F23" s="24"/>
      <c r="G23" s="24">
        <v>1.32</v>
      </c>
    </row>
    <row r="24" spans="1:7" ht="19.5" customHeight="1" thickBot="1">
      <c r="A24" s="25">
        <v>7</v>
      </c>
      <c r="B24" s="96" t="s">
        <v>23</v>
      </c>
      <c r="C24" s="124"/>
      <c r="D24" s="125"/>
      <c r="E24" s="24">
        <f>E22-E23</f>
        <v>582.3100000000004</v>
      </c>
      <c r="F24" s="24"/>
      <c r="G24" s="24">
        <f>G22-G23</f>
        <v>412.9999999999999</v>
      </c>
    </row>
    <row r="25" spans="1:7" ht="19.5" customHeight="1" thickBot="1">
      <c r="A25" s="31">
        <v>8</v>
      </c>
      <c r="B25" s="96" t="s">
        <v>20</v>
      </c>
      <c r="C25" s="97"/>
      <c r="D25" s="125"/>
      <c r="E25" s="24">
        <v>0</v>
      </c>
      <c r="F25" s="24"/>
      <c r="G25" s="24">
        <v>0</v>
      </c>
    </row>
    <row r="26" spans="1:7" ht="19.5" customHeight="1" thickBot="1">
      <c r="A26" s="31">
        <v>9</v>
      </c>
      <c r="B26" s="96" t="s">
        <v>29</v>
      </c>
      <c r="C26" s="97"/>
      <c r="D26" s="125"/>
      <c r="E26" s="24">
        <f>E24+E25</f>
        <v>582.3100000000004</v>
      </c>
      <c r="F26" s="24"/>
      <c r="G26" s="24">
        <f>G24+G25</f>
        <v>412.9999999999999</v>
      </c>
    </row>
    <row r="27" spans="1:7" ht="19.5" customHeight="1" hidden="1" thickBot="1">
      <c r="A27" s="9"/>
      <c r="B27" s="93" t="s">
        <v>37</v>
      </c>
      <c r="C27" s="94"/>
      <c r="D27" s="95"/>
      <c r="E27" s="28">
        <v>100.5</v>
      </c>
      <c r="F27" s="28"/>
      <c r="G27" s="28">
        <v>81</v>
      </c>
    </row>
    <row r="28" spans="1:8" ht="19.5" customHeight="1" hidden="1" thickBot="1">
      <c r="A28" s="9"/>
      <c r="B28" s="93" t="s">
        <v>8</v>
      </c>
      <c r="C28" s="94"/>
      <c r="D28" s="95"/>
      <c r="E28" s="39">
        <v>0</v>
      </c>
      <c r="F28" s="39"/>
      <c r="G28" s="40">
        <v>1.7</v>
      </c>
      <c r="H28" s="4"/>
    </row>
    <row r="29" spans="1:7" ht="19.5" customHeight="1" hidden="1" thickBot="1">
      <c r="A29" s="9"/>
      <c r="B29" s="93" t="s">
        <v>9</v>
      </c>
      <c r="C29" s="94"/>
      <c r="D29" s="95"/>
      <c r="E29" s="28">
        <v>30.16</v>
      </c>
      <c r="F29" s="28"/>
      <c r="G29" s="28">
        <v>-8</v>
      </c>
    </row>
    <row r="30" spans="1:7" ht="19.5" customHeight="1" hidden="1" thickBot="1">
      <c r="A30" s="9"/>
      <c r="B30" s="109" t="s">
        <v>7</v>
      </c>
      <c r="C30" s="110"/>
      <c r="D30" s="111"/>
      <c r="E30" s="22">
        <v>0</v>
      </c>
      <c r="F30" s="22"/>
      <c r="G30" s="22">
        <v>0.14</v>
      </c>
    </row>
    <row r="31" spans="1:7" ht="19.5" customHeight="1" thickBot="1">
      <c r="A31" s="9">
        <v>10</v>
      </c>
      <c r="B31" s="41" t="s">
        <v>16</v>
      </c>
      <c r="C31" s="42"/>
      <c r="D31" s="43"/>
      <c r="E31" s="44">
        <v>173.32</v>
      </c>
      <c r="F31" s="44"/>
      <c r="G31" s="44">
        <v>130.66</v>
      </c>
    </row>
    <row r="32" spans="1:7" ht="19.5" customHeight="1" thickBot="1">
      <c r="A32" s="31">
        <v>11</v>
      </c>
      <c r="B32" s="32" t="s">
        <v>28</v>
      </c>
      <c r="C32" s="33"/>
      <c r="D32" s="34"/>
      <c r="E32" s="35">
        <f>E26-E31</f>
        <v>408.9900000000004</v>
      </c>
      <c r="F32" s="35"/>
      <c r="G32" s="35">
        <f>G26-G31</f>
        <v>282.3399999999999</v>
      </c>
    </row>
    <row r="33" spans="1:7" ht="19.5" customHeight="1" thickBot="1">
      <c r="A33" s="25">
        <v>12</v>
      </c>
      <c r="B33" s="96" t="s">
        <v>82</v>
      </c>
      <c r="C33" s="97"/>
      <c r="D33" s="98"/>
      <c r="E33" s="88">
        <v>0.1</v>
      </c>
      <c r="F33" s="88"/>
      <c r="G33" s="45">
        <v>4.29</v>
      </c>
    </row>
    <row r="34" spans="1:7" ht="19.5" customHeight="1" thickBot="1">
      <c r="A34" s="31">
        <v>13</v>
      </c>
      <c r="B34" s="96" t="s">
        <v>67</v>
      </c>
      <c r="C34" s="124"/>
      <c r="D34" s="125"/>
      <c r="E34" s="45" t="s">
        <v>15</v>
      </c>
      <c r="F34" s="45"/>
      <c r="G34" s="45" t="s">
        <v>15</v>
      </c>
    </row>
    <row r="35" spans="1:7" ht="19.5" customHeight="1" thickBot="1">
      <c r="A35" s="25">
        <v>14</v>
      </c>
      <c r="B35" s="96" t="s">
        <v>62</v>
      </c>
      <c r="C35" s="97"/>
      <c r="D35" s="125"/>
      <c r="E35" s="46">
        <f>SUM(E32:E33)</f>
        <v>409.09000000000043</v>
      </c>
      <c r="F35" s="46"/>
      <c r="G35" s="46">
        <f>SUM(G32:G34)</f>
        <v>286.62999999999994</v>
      </c>
    </row>
    <row r="36" spans="1:7" ht="19.5" customHeight="1" thickBot="1">
      <c r="A36" s="25">
        <v>15</v>
      </c>
      <c r="B36" s="37" t="s">
        <v>22</v>
      </c>
      <c r="C36" s="37"/>
      <c r="D36" s="37"/>
      <c r="E36" s="47">
        <f>907.33/10</f>
        <v>90.733</v>
      </c>
      <c r="F36" s="47"/>
      <c r="G36" s="47">
        <f>907.33/10</f>
        <v>90.733</v>
      </c>
    </row>
    <row r="37" spans="1:7" ht="19.5" customHeight="1" thickBot="1">
      <c r="A37" s="31">
        <v>16</v>
      </c>
      <c r="B37" s="132" t="s">
        <v>42</v>
      </c>
      <c r="C37" s="124"/>
      <c r="D37" s="140"/>
      <c r="E37" s="24">
        <v>1568.39</v>
      </c>
      <c r="F37" s="24"/>
      <c r="G37" s="24">
        <v>1264.92</v>
      </c>
    </row>
    <row r="38" spans="1:7" ht="19.5" customHeight="1" thickBot="1">
      <c r="A38" s="31">
        <v>17</v>
      </c>
      <c r="B38" s="36" t="s">
        <v>68</v>
      </c>
      <c r="C38" s="37"/>
      <c r="D38" s="38"/>
      <c r="E38" s="35">
        <f>E35/E36*10</f>
        <v>45.08723397220421</v>
      </c>
      <c r="F38" s="35"/>
      <c r="G38" s="35">
        <f>G35/G36*10</f>
        <v>31.5904907806421</v>
      </c>
    </row>
    <row r="39" spans="1:7" ht="19.5" customHeight="1">
      <c r="A39" s="9">
        <v>18</v>
      </c>
      <c r="B39" s="36" t="s">
        <v>12</v>
      </c>
      <c r="C39" s="37"/>
      <c r="D39" s="38"/>
      <c r="E39" s="26"/>
      <c r="F39" s="26"/>
      <c r="G39" s="26"/>
    </row>
    <row r="40" spans="1:7" ht="19.5" customHeight="1">
      <c r="A40" s="8"/>
      <c r="B40" s="49" t="s">
        <v>24</v>
      </c>
      <c r="C40" s="50"/>
      <c r="D40" s="51"/>
      <c r="E40" s="52">
        <f>6131+1650+1965624+169235+264335+19092</f>
        <v>2426067</v>
      </c>
      <c r="F40" s="52"/>
      <c r="G40" s="52">
        <v>2436074</v>
      </c>
    </row>
    <row r="41" spans="1:7" ht="19.5" customHeight="1" thickBot="1">
      <c r="A41" s="53"/>
      <c r="B41" s="54" t="s">
        <v>25</v>
      </c>
      <c r="C41" s="55"/>
      <c r="D41" s="56"/>
      <c r="E41" s="22">
        <f>+E40/E36/100/10</f>
        <v>26.73852953170291</v>
      </c>
      <c r="F41" s="22"/>
      <c r="G41" s="22">
        <f>+G40/G36/100/10</f>
        <v>26.848820164658946</v>
      </c>
    </row>
    <row r="42" spans="1:7" ht="19.5" customHeight="1">
      <c r="A42" s="7">
        <v>19</v>
      </c>
      <c r="B42" s="48" t="s">
        <v>30</v>
      </c>
      <c r="C42" s="48"/>
      <c r="D42" s="48"/>
      <c r="E42" s="47"/>
      <c r="F42" s="47"/>
      <c r="G42" s="47"/>
    </row>
    <row r="43" spans="1:7" ht="19.5" customHeight="1">
      <c r="A43" s="53"/>
      <c r="B43" s="48" t="s">
        <v>34</v>
      </c>
      <c r="C43" s="48"/>
      <c r="D43" s="48"/>
      <c r="E43" s="26"/>
      <c r="F43" s="26"/>
      <c r="G43" s="26"/>
    </row>
    <row r="44" spans="1:7" ht="19.5" customHeight="1">
      <c r="A44" s="53"/>
      <c r="B44" s="50" t="s">
        <v>31</v>
      </c>
      <c r="C44" s="50"/>
      <c r="D44" s="50"/>
      <c r="E44" s="52">
        <v>140000</v>
      </c>
      <c r="F44" s="52"/>
      <c r="G44" s="57">
        <v>140000</v>
      </c>
    </row>
    <row r="45" spans="1:7" ht="19.5" customHeight="1">
      <c r="A45" s="53"/>
      <c r="B45" s="50" t="s">
        <v>43</v>
      </c>
      <c r="C45" s="50"/>
      <c r="D45" s="50"/>
      <c r="E45" s="58">
        <f>E44/6637226*100</f>
        <v>2.109314945731846</v>
      </c>
      <c r="F45" s="58"/>
      <c r="G45" s="58">
        <f>G44/6631305*100</f>
        <v>2.111198323708531</v>
      </c>
    </row>
    <row r="46" spans="1:7" ht="19.5" customHeight="1">
      <c r="A46" s="53"/>
      <c r="B46" s="50" t="s">
        <v>33</v>
      </c>
      <c r="C46" s="50"/>
      <c r="D46" s="50"/>
      <c r="E46" s="58">
        <f>E44/9073300*100</f>
        <v>1.5429887692460296</v>
      </c>
      <c r="F46" s="58"/>
      <c r="G46" s="58">
        <f>G44/9073300*100</f>
        <v>1.5429887692460296</v>
      </c>
    </row>
    <row r="47" spans="1:7" ht="19.5" customHeight="1">
      <c r="A47" s="53"/>
      <c r="B47" s="48" t="s">
        <v>35</v>
      </c>
      <c r="C47" s="48"/>
      <c r="D47" s="48"/>
      <c r="E47" s="28"/>
      <c r="F47" s="28"/>
      <c r="G47" s="18"/>
    </row>
    <row r="48" spans="1:7" ht="19.5" customHeight="1">
      <c r="A48" s="53"/>
      <c r="B48" s="50" t="s">
        <v>31</v>
      </c>
      <c r="C48" s="50"/>
      <c r="D48" s="50"/>
      <c r="E48" s="57">
        <f>6647233-E44</f>
        <v>6507233</v>
      </c>
      <c r="F48" s="57"/>
      <c r="G48" s="57">
        <f>6637226-140000</f>
        <v>6497226</v>
      </c>
    </row>
    <row r="49" spans="1:7" ht="19.5" customHeight="1">
      <c r="A49" s="53"/>
      <c r="B49" s="50" t="s">
        <v>43</v>
      </c>
      <c r="C49" s="50"/>
      <c r="D49" s="50"/>
      <c r="E49" s="58">
        <f>E48/6647233*100</f>
        <v>97.89386049804483</v>
      </c>
      <c r="F49" s="58"/>
      <c r="G49" s="58">
        <f>G48/6637226*100</f>
        <v>97.89068505426816</v>
      </c>
    </row>
    <row r="50" spans="1:11" ht="21" customHeight="1" thickBot="1">
      <c r="A50" s="59"/>
      <c r="B50" s="19" t="s">
        <v>33</v>
      </c>
      <c r="C50" s="55"/>
      <c r="D50" s="56"/>
      <c r="E50" s="60">
        <f>E48/9073300*100</f>
        <v>71.71848169905107</v>
      </c>
      <c r="F50" s="60"/>
      <c r="G50" s="60">
        <f>G48/9073300*100</f>
        <v>71.60819106609503</v>
      </c>
      <c r="K50" s="6"/>
    </row>
    <row r="51" spans="1:8" ht="22.5" customHeight="1" thickBot="1">
      <c r="A51" s="137" t="s">
        <v>72</v>
      </c>
      <c r="B51" s="138"/>
      <c r="C51" s="138"/>
      <c r="D51" s="138"/>
      <c r="E51" s="138"/>
      <c r="F51" s="138"/>
      <c r="G51" s="139"/>
      <c r="H51" s="3"/>
    </row>
    <row r="52" spans="1:8" ht="21" customHeight="1">
      <c r="A52" s="61"/>
      <c r="B52" s="147" t="s">
        <v>65</v>
      </c>
      <c r="C52" s="148"/>
      <c r="D52" s="149"/>
      <c r="E52" s="75" t="s">
        <v>73</v>
      </c>
      <c r="F52" s="75"/>
      <c r="G52" s="75" t="s">
        <v>53</v>
      </c>
      <c r="H52" s="3"/>
    </row>
    <row r="53" spans="1:8" ht="19.5" customHeight="1">
      <c r="A53" s="61"/>
      <c r="B53" s="144" t="s">
        <v>56</v>
      </c>
      <c r="C53" s="145"/>
      <c r="D53" s="146"/>
      <c r="E53" s="62"/>
      <c r="F53" s="62"/>
      <c r="G53" s="62"/>
      <c r="H53" s="3"/>
    </row>
    <row r="54" spans="1:8" ht="19.5" customHeight="1">
      <c r="A54" s="61"/>
      <c r="B54" s="106" t="s">
        <v>57</v>
      </c>
      <c r="C54" s="100"/>
      <c r="D54" s="101"/>
      <c r="E54" s="63">
        <v>90.73</v>
      </c>
      <c r="F54" s="63"/>
      <c r="G54" s="64">
        <f>90733000/1000000</f>
        <v>90.733</v>
      </c>
      <c r="H54" s="3"/>
    </row>
    <row r="55" spans="1:8" ht="19.5" customHeight="1">
      <c r="A55" s="61"/>
      <c r="B55" s="106" t="s">
        <v>58</v>
      </c>
      <c r="C55" s="100"/>
      <c r="D55" s="101"/>
      <c r="E55" s="63">
        <v>1568.39</v>
      </c>
      <c r="F55" s="63"/>
      <c r="G55" s="64">
        <v>1264.93</v>
      </c>
      <c r="H55" s="3"/>
    </row>
    <row r="56" spans="1:8" ht="19.5" customHeight="1">
      <c r="A56" s="61"/>
      <c r="B56" s="99" t="s">
        <v>44</v>
      </c>
      <c r="C56" s="100"/>
      <c r="D56" s="101"/>
      <c r="E56" s="63">
        <v>307.36</v>
      </c>
      <c r="F56" s="63"/>
      <c r="G56" s="64">
        <v>284.09</v>
      </c>
      <c r="H56" s="3"/>
    </row>
    <row r="57" spans="1:8" ht="19.5" customHeight="1" thickBot="1">
      <c r="A57" s="61"/>
      <c r="B57" s="141" t="s">
        <v>45</v>
      </c>
      <c r="C57" s="142"/>
      <c r="D57" s="143"/>
      <c r="E57" s="65">
        <v>16.06</v>
      </c>
      <c r="F57" s="65"/>
      <c r="G57" s="66">
        <v>-2.26</v>
      </c>
      <c r="H57" s="3"/>
    </row>
    <row r="58" spans="1:8" ht="19.5" customHeight="1" thickBot="1">
      <c r="A58" s="61"/>
      <c r="B58" s="102" t="s">
        <v>19</v>
      </c>
      <c r="C58" s="103"/>
      <c r="D58" s="103"/>
      <c r="E58" s="76">
        <f>SUM(E54:E57)</f>
        <v>1982.54</v>
      </c>
      <c r="F58" s="76"/>
      <c r="G58" s="76">
        <f>SUM(G54:G57)</f>
        <v>1637.493</v>
      </c>
      <c r="H58" s="3"/>
    </row>
    <row r="59" spans="1:8" ht="19.5" customHeight="1">
      <c r="A59" s="61"/>
      <c r="B59" s="99" t="s">
        <v>80</v>
      </c>
      <c r="C59" s="100"/>
      <c r="D59" s="101"/>
      <c r="E59" s="63">
        <v>734.57</v>
      </c>
      <c r="F59" s="63"/>
      <c r="G59" s="64">
        <v>517.5</v>
      </c>
      <c r="H59" s="3"/>
    </row>
    <row r="60" spans="1:8" ht="19.5" customHeight="1">
      <c r="A60" s="61"/>
      <c r="B60" s="99" t="s">
        <v>46</v>
      </c>
      <c r="C60" s="100"/>
      <c r="D60" s="101"/>
      <c r="E60" s="63">
        <v>830.78</v>
      </c>
      <c r="F60" s="89"/>
      <c r="G60" s="67">
        <v>903.74</v>
      </c>
      <c r="H60" s="3"/>
    </row>
    <row r="61" spans="1:8" ht="19.5" customHeight="1">
      <c r="A61" s="68"/>
      <c r="B61" s="99" t="s">
        <v>47</v>
      </c>
      <c r="C61" s="100"/>
      <c r="D61" s="101"/>
      <c r="E61" s="73">
        <v>309.88</v>
      </c>
      <c r="F61" s="73"/>
      <c r="G61" s="64">
        <v>210.47</v>
      </c>
      <c r="H61" s="3"/>
    </row>
    <row r="62" spans="1:8" ht="19.5" customHeight="1">
      <c r="A62" s="68"/>
      <c r="B62" s="99" t="s">
        <v>48</v>
      </c>
      <c r="C62" s="100"/>
      <c r="D62" s="101"/>
      <c r="E62" s="70">
        <v>311.9</v>
      </c>
      <c r="F62" s="70"/>
      <c r="G62" s="70">
        <v>213.3</v>
      </c>
      <c r="H62" s="3"/>
    </row>
    <row r="63" spans="1:8" ht="19.5" customHeight="1">
      <c r="A63" s="68"/>
      <c r="B63" s="104" t="s">
        <v>49</v>
      </c>
      <c r="C63" s="105"/>
      <c r="D63" s="105"/>
      <c r="E63" s="73">
        <v>21.61</v>
      </c>
      <c r="F63" s="73"/>
      <c r="G63" s="70">
        <v>38.35</v>
      </c>
      <c r="H63" s="3"/>
    </row>
    <row r="64" spans="1:8" ht="19.5" customHeight="1">
      <c r="A64" s="68"/>
      <c r="B64" s="104" t="s">
        <v>50</v>
      </c>
      <c r="C64" s="105"/>
      <c r="D64" s="105"/>
      <c r="E64" s="73">
        <v>92.58</v>
      </c>
      <c r="F64" s="73"/>
      <c r="G64" s="70">
        <v>59.95</v>
      </c>
      <c r="H64" s="3"/>
    </row>
    <row r="65" spans="1:8" ht="19.5" customHeight="1">
      <c r="A65" s="68"/>
      <c r="B65" s="153" t="s">
        <v>64</v>
      </c>
      <c r="C65" s="154"/>
      <c r="D65" s="154"/>
      <c r="E65" s="69"/>
      <c r="F65" s="69"/>
      <c r="G65" s="70"/>
      <c r="H65" s="3"/>
    </row>
    <row r="66" spans="1:8" ht="19.5" customHeight="1">
      <c r="A66" s="68"/>
      <c r="B66" s="150" t="s">
        <v>59</v>
      </c>
      <c r="C66" s="105"/>
      <c r="D66" s="105"/>
      <c r="E66" s="70">
        <v>223.71</v>
      </c>
      <c r="F66" s="70"/>
      <c r="G66" s="70">
        <v>211.8</v>
      </c>
      <c r="H66" s="3"/>
    </row>
    <row r="67" spans="1:8" ht="19.5" customHeight="1" thickBot="1">
      <c r="A67" s="68"/>
      <c r="B67" s="151" t="s">
        <v>60</v>
      </c>
      <c r="C67" s="152"/>
      <c r="D67" s="152"/>
      <c r="E67" s="74">
        <v>95.07</v>
      </c>
      <c r="F67" s="74"/>
      <c r="G67" s="71">
        <v>94.02</v>
      </c>
      <c r="H67" s="3"/>
    </row>
    <row r="68" spans="1:8" ht="19.5" customHeight="1" thickBot="1">
      <c r="A68" s="68"/>
      <c r="B68" s="102" t="s">
        <v>19</v>
      </c>
      <c r="C68" s="103"/>
      <c r="D68" s="103"/>
      <c r="E68" s="77">
        <f>(E59+E60+E61+E62+E63+E64)-(E66+E67)</f>
        <v>1982.5400000000002</v>
      </c>
      <c r="F68" s="77"/>
      <c r="G68" s="77">
        <f>(G59+G60+G61+G62+G63+G64)-(G66+G67)</f>
        <v>1637.49</v>
      </c>
      <c r="H68" s="3"/>
    </row>
    <row r="69" spans="1:8" ht="27" customHeight="1">
      <c r="A69" s="174" t="s">
        <v>81</v>
      </c>
      <c r="B69" s="175"/>
      <c r="C69" s="175"/>
      <c r="D69" s="175"/>
      <c r="E69" s="175"/>
      <c r="F69" s="175"/>
      <c r="G69" s="176"/>
      <c r="H69" s="3"/>
    </row>
    <row r="70" spans="1:8" ht="19.5" customHeight="1">
      <c r="A70" s="177" t="s">
        <v>84</v>
      </c>
      <c r="B70" s="178"/>
      <c r="C70" s="178"/>
      <c r="D70" s="178"/>
      <c r="E70" s="178"/>
      <c r="F70" s="178"/>
      <c r="G70" s="179"/>
      <c r="H70" s="3"/>
    </row>
    <row r="71" spans="1:8" ht="19.5" customHeight="1">
      <c r="A71" s="180" t="s">
        <v>70</v>
      </c>
      <c r="B71" s="181"/>
      <c r="C71" s="181"/>
      <c r="D71" s="181"/>
      <c r="E71" s="181"/>
      <c r="F71" s="181"/>
      <c r="G71" s="182"/>
      <c r="H71" s="3"/>
    </row>
    <row r="72" spans="1:8" ht="19.5" customHeight="1">
      <c r="A72" s="177" t="s">
        <v>63</v>
      </c>
      <c r="B72" s="178"/>
      <c r="C72" s="178"/>
      <c r="D72" s="178"/>
      <c r="E72" s="178"/>
      <c r="F72" s="178"/>
      <c r="G72" s="179"/>
      <c r="H72" s="3"/>
    </row>
    <row r="73" spans="1:8" ht="19.5" customHeight="1">
      <c r="A73" s="177" t="s">
        <v>55</v>
      </c>
      <c r="B73" s="178"/>
      <c r="C73" s="178"/>
      <c r="D73" s="178"/>
      <c r="E73" s="178"/>
      <c r="F73" s="178"/>
      <c r="G73" s="179"/>
      <c r="H73" s="3"/>
    </row>
    <row r="74" spans="1:8" ht="19.5" customHeight="1">
      <c r="A74" s="177" t="s">
        <v>79</v>
      </c>
      <c r="B74" s="178"/>
      <c r="C74" s="178"/>
      <c r="D74" s="178"/>
      <c r="E74" s="178"/>
      <c r="F74" s="178"/>
      <c r="G74" s="179"/>
      <c r="H74" s="3"/>
    </row>
    <row r="75" spans="1:8" ht="19.5" customHeight="1">
      <c r="A75" s="171" t="s">
        <v>54</v>
      </c>
      <c r="B75" s="172"/>
      <c r="C75" s="172"/>
      <c r="D75" s="172"/>
      <c r="E75" s="172"/>
      <c r="F75" s="172"/>
      <c r="G75" s="173"/>
      <c r="H75" s="3"/>
    </row>
    <row r="76" spans="1:8" ht="19.5" customHeight="1">
      <c r="A76" s="168" t="s">
        <v>78</v>
      </c>
      <c r="B76" s="169"/>
      <c r="C76" s="169"/>
      <c r="D76" s="169"/>
      <c r="E76" s="169"/>
      <c r="F76" s="169"/>
      <c r="G76" s="170"/>
      <c r="H76" s="3"/>
    </row>
    <row r="77" spans="1:8" ht="19.5" customHeight="1">
      <c r="A77" s="84">
        <v>6</v>
      </c>
      <c r="B77" s="85" t="s">
        <v>83</v>
      </c>
      <c r="C77" s="85"/>
      <c r="D77" s="85"/>
      <c r="E77" s="85"/>
      <c r="F77" s="85"/>
      <c r="G77" s="86"/>
      <c r="H77" s="3"/>
    </row>
    <row r="78" spans="1:8" ht="19.5" customHeight="1">
      <c r="A78" s="84"/>
      <c r="B78" s="78"/>
      <c r="C78" s="78"/>
      <c r="D78" s="78"/>
      <c r="E78" s="78"/>
      <c r="F78" s="78"/>
      <c r="G78" s="79"/>
      <c r="H78" s="3"/>
    </row>
    <row r="79" spans="1:8" ht="19.5" customHeight="1">
      <c r="A79" s="168"/>
      <c r="B79" s="169"/>
      <c r="C79" s="169"/>
      <c r="D79" s="169"/>
      <c r="E79" s="169"/>
      <c r="F79" s="169"/>
      <c r="G79" s="170"/>
      <c r="H79" s="3"/>
    </row>
    <row r="80" spans="1:8" ht="19.5" customHeight="1">
      <c r="A80" s="168"/>
      <c r="B80" s="169"/>
      <c r="C80" s="169"/>
      <c r="D80" s="169"/>
      <c r="E80" s="169"/>
      <c r="F80" s="169"/>
      <c r="G80" s="170"/>
      <c r="H80" s="3"/>
    </row>
    <row r="81" spans="1:8" ht="19.5" customHeight="1">
      <c r="A81" s="171" t="s">
        <v>77</v>
      </c>
      <c r="B81" s="172"/>
      <c r="C81" s="172"/>
      <c r="D81" s="172"/>
      <c r="E81" s="172"/>
      <c r="F81" s="172"/>
      <c r="G81" s="173"/>
      <c r="H81" s="3"/>
    </row>
    <row r="82" spans="1:8" ht="22.5" customHeight="1">
      <c r="A82" s="165" t="s">
        <v>40</v>
      </c>
      <c r="B82" s="166"/>
      <c r="C82" s="166"/>
      <c r="D82" s="166"/>
      <c r="E82" s="166"/>
      <c r="F82" s="166"/>
      <c r="G82" s="167"/>
      <c r="H82" s="3"/>
    </row>
    <row r="83" spans="1:8" ht="31.5" customHeight="1">
      <c r="A83" s="158"/>
      <c r="B83" s="159"/>
      <c r="C83" s="159"/>
      <c r="D83" s="159"/>
      <c r="E83" s="159"/>
      <c r="F83" s="159"/>
      <c r="G83" s="160"/>
      <c r="H83" s="3"/>
    </row>
    <row r="84" spans="1:8" ht="21" customHeight="1">
      <c r="A84" s="155"/>
      <c r="B84" s="156"/>
      <c r="C84" s="156"/>
      <c r="D84" s="156"/>
      <c r="E84" s="156"/>
      <c r="F84" s="156"/>
      <c r="G84" s="157"/>
      <c r="H84" s="3"/>
    </row>
    <row r="85" spans="1:8" ht="24" customHeight="1">
      <c r="A85" s="80" t="s">
        <v>51</v>
      </c>
      <c r="B85" s="81"/>
      <c r="C85" s="81"/>
      <c r="D85" s="81"/>
      <c r="E85" s="81"/>
      <c r="F85" s="81"/>
      <c r="G85" s="82" t="s">
        <v>76</v>
      </c>
      <c r="H85" s="3"/>
    </row>
    <row r="86" spans="1:8" ht="19.5" customHeight="1" thickBot="1">
      <c r="A86" s="161" t="s">
        <v>71</v>
      </c>
      <c r="B86" s="162"/>
      <c r="C86" s="83"/>
      <c r="D86" s="87" t="s">
        <v>36</v>
      </c>
      <c r="E86" s="163" t="s">
        <v>75</v>
      </c>
      <c r="F86" s="163"/>
      <c r="G86" s="164"/>
      <c r="H86" s="3"/>
    </row>
    <row r="87" spans="1:7" ht="15">
      <c r="A87" s="2"/>
      <c r="B87" s="2"/>
      <c r="C87" s="2"/>
      <c r="D87" s="2"/>
      <c r="E87" s="1"/>
      <c r="F87" s="1"/>
      <c r="G87" s="3"/>
    </row>
    <row r="90" ht="15">
      <c r="D90" s="72"/>
    </row>
  </sheetData>
  <sheetProtection/>
  <mergeCells count="65">
    <mergeCell ref="A76:G76"/>
    <mergeCell ref="A69:G69"/>
    <mergeCell ref="A70:G70"/>
    <mergeCell ref="A71:G71"/>
    <mergeCell ref="A72:G72"/>
    <mergeCell ref="A73:G73"/>
    <mergeCell ref="A75:G75"/>
    <mergeCell ref="A74:G74"/>
    <mergeCell ref="B63:D63"/>
    <mergeCell ref="B65:D65"/>
    <mergeCell ref="A84:G84"/>
    <mergeCell ref="A83:G83"/>
    <mergeCell ref="A86:B86"/>
    <mergeCell ref="E86:G86"/>
    <mergeCell ref="A82:G82"/>
    <mergeCell ref="A80:G80"/>
    <mergeCell ref="A81:G81"/>
    <mergeCell ref="A79:G79"/>
    <mergeCell ref="B56:D56"/>
    <mergeCell ref="B57:D57"/>
    <mergeCell ref="B53:D53"/>
    <mergeCell ref="B54:D54"/>
    <mergeCell ref="B52:D52"/>
    <mergeCell ref="B68:D68"/>
    <mergeCell ref="B66:D66"/>
    <mergeCell ref="B67:D67"/>
    <mergeCell ref="B61:D61"/>
    <mergeCell ref="B62:D62"/>
    <mergeCell ref="A51:G51"/>
    <mergeCell ref="B24:D24"/>
    <mergeCell ref="B27:D27"/>
    <mergeCell ref="B29:D29"/>
    <mergeCell ref="B25:D25"/>
    <mergeCell ref="B28:D28"/>
    <mergeCell ref="B30:D30"/>
    <mergeCell ref="B37:D37"/>
    <mergeCell ref="B33:D33"/>
    <mergeCell ref="B26:D26"/>
    <mergeCell ref="A1:G1"/>
    <mergeCell ref="A3:G3"/>
    <mergeCell ref="A4:G4"/>
    <mergeCell ref="A2:G2"/>
    <mergeCell ref="B34:D34"/>
    <mergeCell ref="B35:D35"/>
    <mergeCell ref="E5:G5"/>
    <mergeCell ref="B5:D5"/>
    <mergeCell ref="B12:D12"/>
    <mergeCell ref="B6:D6"/>
    <mergeCell ref="B59:D59"/>
    <mergeCell ref="B60:D60"/>
    <mergeCell ref="B58:D58"/>
    <mergeCell ref="B64:D64"/>
    <mergeCell ref="B55:D55"/>
    <mergeCell ref="B11:D11"/>
    <mergeCell ref="B14:D14"/>
    <mergeCell ref="B15:D15"/>
    <mergeCell ref="B18:D18"/>
    <mergeCell ref="B19:D19"/>
    <mergeCell ref="B7:D7"/>
    <mergeCell ref="B8:D8"/>
    <mergeCell ref="B23:D23"/>
    <mergeCell ref="B20:D20"/>
    <mergeCell ref="B13:D13"/>
    <mergeCell ref="B16:D16"/>
    <mergeCell ref="B17:D17"/>
  </mergeCells>
  <printOptions gridLines="1"/>
  <pageMargins left="0.54" right="0.16" top="0.42" bottom="0.23" header="0.2" footer="0"/>
  <pageSetup horizontalDpi="600" verticalDpi="600" orientation="portrait" paperSize="9" scale="47" r:id="rId2"/>
  <rowBreaks count="1" manualBreakCount="1"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